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1610" windowHeight="8160"/>
  </bookViews>
  <sheets>
    <sheet name="от 3-х старт" sheetId="1" r:id="rId1"/>
    <sheet name="от 3-х промежуток" sheetId="2" r:id="rId2"/>
    <sheet name="от 3-х итог" sheetId="3" r:id="rId3"/>
  </sheets>
  <calcPr calcId="144525"/>
</workbook>
</file>

<file path=xl/calcChain.xml><?xml version="1.0" encoding="utf-8"?>
<calcChain xmlns="http://schemas.openxmlformats.org/spreadsheetml/2006/main">
  <c r="AG10" i="2" l="1"/>
  <c r="AD10" i="2"/>
  <c r="T10" i="2"/>
  <c r="K10" i="2"/>
  <c r="W10" i="1"/>
  <c r="T10" i="1"/>
  <c r="K10" i="1"/>
  <c r="AG10" i="3"/>
  <c r="AD10" i="3"/>
  <c r="S10" i="3"/>
  <c r="L10" i="3"/>
  <c r="AC9" i="3" l="1"/>
  <c r="AD9" i="3" s="1"/>
  <c r="AB9" i="3"/>
  <c r="R9" i="3"/>
  <c r="Q9" i="3"/>
  <c r="K9" i="3"/>
  <c r="J9" i="3"/>
  <c r="AC9" i="2"/>
  <c r="AD9" i="2" s="1"/>
  <c r="AB9" i="2"/>
  <c r="S9" i="2"/>
  <c r="T9" i="2" s="1"/>
  <c r="R9" i="2"/>
  <c r="J9" i="2"/>
  <c r="K9" i="2" s="1"/>
  <c r="I9" i="2"/>
  <c r="S9" i="1"/>
  <c r="T9" i="1" s="1"/>
  <c r="R9" i="1"/>
  <c r="J9" i="1"/>
  <c r="I9" i="1"/>
  <c r="U9" i="1" l="1"/>
  <c r="V9" i="1" s="1"/>
  <c r="W9" i="1" s="1"/>
  <c r="J15" i="2"/>
  <c r="K15" i="2" s="1"/>
  <c r="K14" i="2"/>
  <c r="J13" i="2"/>
  <c r="K13" i="2" s="1"/>
  <c r="AC14" i="2"/>
  <c r="AD14" i="2" s="1"/>
  <c r="AD13" i="2"/>
  <c r="AC15" i="2"/>
  <c r="AD15" i="2" s="1"/>
  <c r="S13" i="2"/>
  <c r="T13" i="2" s="1"/>
  <c r="S15" i="2"/>
  <c r="T15" i="2" s="1"/>
  <c r="T14" i="2"/>
  <c r="AD14" i="3"/>
  <c r="AC13" i="3"/>
  <c r="AD13" i="3" s="1"/>
  <c r="AC15" i="3"/>
  <c r="AD15" i="3" s="1"/>
  <c r="T14" i="1"/>
  <c r="S15" i="1"/>
  <c r="T15" i="1" s="1"/>
  <c r="S13" i="1"/>
  <c r="T13" i="1" s="1"/>
  <c r="AE9" i="3"/>
  <c r="AF9" i="3" s="1"/>
  <c r="AG9" i="3" s="1"/>
  <c r="AE9" i="2"/>
  <c r="AF9" i="2" s="1"/>
  <c r="AG9" i="2" s="1"/>
  <c r="K9" i="1"/>
  <c r="L9" i="3"/>
  <c r="S9" i="3"/>
  <c r="AF20" i="3" l="1"/>
  <c r="AG20" i="3" s="1"/>
  <c r="AG19" i="3"/>
  <c r="AF18" i="3"/>
  <c r="AG18" i="3" s="1"/>
  <c r="R13" i="3"/>
  <c r="S13" i="3" s="1"/>
  <c r="S15" i="3"/>
  <c r="R14" i="3"/>
  <c r="S14" i="3" s="1"/>
  <c r="AF20" i="2"/>
  <c r="AG20" i="2" s="1"/>
  <c r="AG19" i="2"/>
  <c r="AF18" i="2"/>
  <c r="AG18" i="2" s="1"/>
  <c r="L15" i="3"/>
  <c r="K14" i="3"/>
  <c r="L14" i="3" s="1"/>
  <c r="K13" i="3"/>
  <c r="L13" i="3" s="1"/>
  <c r="J13" i="1"/>
  <c r="K13" i="1" s="1"/>
  <c r="K14" i="1"/>
  <c r="J15" i="1"/>
  <c r="K15" i="1" s="1"/>
  <c r="V18" i="1"/>
  <c r="W18" i="1" s="1"/>
  <c r="W19" i="1"/>
  <c r="V20" i="1"/>
  <c r="W20" i="1" s="1"/>
</calcChain>
</file>

<file path=xl/sharedStrings.xml><?xml version="1.0" encoding="utf-8"?>
<sst xmlns="http://schemas.openxmlformats.org/spreadsheetml/2006/main" count="187" uniqueCount="88">
  <si>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</si>
  <si>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</si>
  <si>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</si>
  <si>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</si>
  <si>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</si>
  <si>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</si>
  <si>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</si>
  <si>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Казахский язык (в группах с русским языком обучения)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</si>
  <si>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</si>
  <si>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</si>
  <si>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</si>
  <si>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</si>
  <si>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</si>
  <si>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</si>
  <si>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</si>
  <si>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</si>
  <si>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</si>
  <si>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>Общее количество</t>
  </si>
  <si>
    <t>Средний уровень</t>
  </si>
  <si>
    <t>Уровень развития умений и навыков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</si>
  <si>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</si>
  <si>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</si>
  <si>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</si>
  <si>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</si>
  <si>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</si>
  <si>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</si>
  <si>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</si>
  <si>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</si>
  <si>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</si>
  <si>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</si>
  <si>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</si>
  <si>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Б (I уровень)</t>
  </si>
  <si>
    <t>В (II уровень)</t>
  </si>
  <si>
    <t xml:space="preserve">результатов диагностики стартового контроля в средней группе (от 3 лет) </t>
  </si>
  <si>
    <t>3-К.1 переходит от коротких предложений к более сложным</t>
  </si>
  <si>
    <t>3-К.2 отвечает на вопросы о себе, членах семьи, любимых игрушках</t>
  </si>
  <si>
    <t>3-К.3 пользуется словами для выражения желаний, чувств, мысли</t>
  </si>
  <si>
    <t>3-К.4 правильно артикулирует гласные и согласные звуки</t>
  </si>
  <si>
    <t>3-К.5 делится информацией, может пожаловаться на неудобство (устал, жарко) и действия сверстников (не дает игрушку)</t>
  </si>
  <si>
    <t>3-К.6 употребляет в активном словаре все части речи</t>
  </si>
  <si>
    <t>3-К.7 слушает небольшие рассказы без наглядного сопровождения</t>
  </si>
  <si>
    <t>3-К.8 говорит фразами, предложениями, состоящими из 3–5 слов, делится информацией</t>
  </si>
  <si>
    <t>3-К.9 отвечает на вопросы по их содержанию, рассказывает короткие стихи не спеша, внятно</t>
  </si>
  <si>
    <t>3-К.10 эмоционально воспринимает и понимает содержание сказок</t>
  </si>
  <si>
    <t>3-К.11 вступает в контакт со сверстниками</t>
  </si>
  <si>
    <t>3-К.1 произносит внятно гласные и согласные звуки</t>
  </si>
  <si>
    <t>3-К.2 имеет правильный темп речи</t>
  </si>
  <si>
    <t>3-К.3 отвечает на разнообразные вопросы, касающиеся ближайшего окружения</t>
  </si>
  <si>
    <t>3-К.4 использует все части речи; применяет необходимые слова и словосочетания</t>
  </si>
  <si>
    <t>3-К.5 согласовывает слова в роде, числе, падеже</t>
  </si>
  <si>
    <t>3-К.6 умеет слушать и понимать содержание литературных произведений</t>
  </si>
  <si>
    <t>3-К.7 использует образные слова</t>
  </si>
  <si>
    <t>3-К.8 участвует в драматизации знакомых сказок</t>
  </si>
  <si>
    <t>3-К.9 соблюдает интонационную выразительность речи персонажей</t>
  </si>
  <si>
    <t>3-К.10 эмоционально воспринимает сюжет, сопереживает персонажам</t>
  </si>
  <si>
    <t>3-К.11 выразительно читает потешки, стихотворения</t>
  </si>
  <si>
    <t>3-К.12 правильно произносит специфические звуки казахского языка в словах</t>
  </si>
  <si>
    <t>3-К.13 внимательно слушает, называет и запоминает слова</t>
  </si>
  <si>
    <t>3-К.14 понимает значение слов, применяемых в повседневной жизни, и правильно их произносит</t>
  </si>
  <si>
    <t>3-К.15 понимает значение словосочетаний на казахском языке и умеет их правильно связать</t>
  </si>
  <si>
    <t>3-К.16 умеет составлять простые предложения со знакомыми словами</t>
  </si>
  <si>
    <t>3-К.17 слушает, понимает и пересказывает наизусть небольшие простые тексты, стихи и песни</t>
  </si>
  <si>
    <t>3-К.18 понимает простые вопросы, отвечает на них короткими предложениями</t>
  </si>
  <si>
    <t>3-К.1 соблюдает приемы выразительности речи (темп речи, интонация)</t>
  </si>
  <si>
    <t>3-К.2 произносит внятно все звуки речи</t>
  </si>
  <si>
    <t>3-К.3 отвечает на вопросы при рассматривании картин, предметов</t>
  </si>
  <si>
    <t>3-К.4 воспроизводит короткие сказки и рассказы; называет признаки и качества предметов и явлений</t>
  </si>
  <si>
    <t>3-К.5 применяет необходимые слова и словосочетания</t>
  </si>
  <si>
    <t>3-К.6 употребляет существительные с предлогами в, на, под, за, около</t>
  </si>
  <si>
    <t>3-К.7 умеет различать жанры произведений (стихотворения, сказки, рассказы и другие)</t>
  </si>
  <si>
    <t>3-К.8 эмоционально воспринимает сюжет; называет знакомые произведения по картинкам, отвечает на вопросы по ним</t>
  </si>
  <si>
    <t>3-К.9 умеет читать стихотворения осмысленно и эмоционально</t>
  </si>
  <si>
    <t>3-К.10 проявляет сопереживание сказочным персонажам</t>
  </si>
  <si>
    <t>3-К.11 правильно называет и различает знакомые слова</t>
  </si>
  <si>
    <t>3-К.12 правильно произносит специфические звуки казахского языка в слове</t>
  </si>
  <si>
    <t>3-К.13 говорит и понимает слова, связанные с родством, названиями некоторых предметов домашнего обихода, фруктов, овощей, животных, дней недели, месяцев, времен года</t>
  </si>
  <si>
    <t>3-К.14 произносит слова, обозначающие цвет, величину, количество предметов, действий с ними</t>
  </si>
  <si>
    <t>3-К.15  задает и отвечает на простые вопросы</t>
  </si>
  <si>
    <t>3-К.16  в 2-3 предложениях дает краткое описание предметов, игрушек, фруктов</t>
  </si>
  <si>
    <t>3-К.17 слушает, понимает и пересказывает наизусть небольшие простые тексты, стихи</t>
  </si>
  <si>
    <t>3-К.18 может составлять простые предложения на казахском языке</t>
  </si>
  <si>
    <t>результатов диагностики итогового контроля в средней группе (от 3 лет)</t>
  </si>
  <si>
    <t>результатов диагностики промежуточного контроля в средней группе (от 3 лет)</t>
  </si>
  <si>
    <t xml:space="preserve">Учебный год: _2021-2022___________       Группа:_____________________     Дата проведения:___3.09.2021________ </t>
  </si>
  <si>
    <t xml:space="preserve">Учебный год: _____2021_______       Группа:_средняя_______Дата проведения:5.05.2022___________ </t>
  </si>
  <si>
    <t>Жамалов Самат</t>
  </si>
  <si>
    <t>Жубайхан Расул</t>
  </si>
  <si>
    <t>Жамалов самат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</si>
</sst>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left" vertical="top" textRotation="90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  <xf numFmtId="0" fontId="2" fillId="3" borderId="4" xfId="0" applyFont="1" applyFill="1" applyBorder="1"/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4"/>
  <sheetViews>
    <sheetView tabSelected="1" topLeftCell="A8" zoomScale="70" zoomScaleNormal="70" workbookViewId="0">
      <selection activeCell="Z22" sqref="Z22"/>
    </sheetView>
  </sheetViews>
  <sheetFormatPr defaultRowHeight="15" x14ac:dyDescent="0.25"/>
  <cols>
    <col min="2" max="2" width="4.5703125" customWidth="1"/>
    <col min="3" max="3" width="25.42578125" customWidth="1"/>
    <col min="4" max="4" width="5.85546875" customWidth="1"/>
    <col min="5" max="5" width="5.28515625" customWidth="1"/>
    <col min="6" max="6" width="6.140625" customWidth="1"/>
    <col min="7" max="7" width="5.42578125" customWidth="1"/>
    <col min="8" max="8" width="10.140625" customWidth="1"/>
    <col min="9" max="9" width="5.28515625" customWidth="1"/>
    <col min="10" max="10" width="4.28515625" customWidth="1"/>
    <col min="11" max="11" width="10.140625" customWidth="1"/>
    <col min="12" max="12" width="5.85546875" customWidth="1"/>
    <col min="13" max="13" width="6.85546875" customWidth="1"/>
    <col min="14" max="14" width="9" customWidth="1"/>
    <col min="15" max="15" width="8.7109375" customWidth="1"/>
    <col min="16" max="16" width="6.85546875" customWidth="1"/>
    <col min="17" max="17" width="4.7109375" customWidth="1"/>
    <col min="18" max="18" width="3.85546875" customWidth="1"/>
    <col min="19" max="19" width="5" customWidth="1"/>
    <col min="20" max="20" width="9.28515625" customWidth="1"/>
    <col min="21" max="21" width="8" customWidth="1"/>
    <col min="22" max="22" width="6.5703125" customWidth="1"/>
  </cols>
  <sheetData>
    <row r="2" spans="1:2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x14ac:dyDescent="0.25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 t="s">
        <v>83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  <row r="6" spans="1:24" x14ac:dyDescent="0.25">
      <c r="B6" s="41" t="s">
        <v>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7" spans="1:24" ht="44.25" customHeight="1" x14ac:dyDescent="0.25">
      <c r="B7" s="42" t="s">
        <v>3</v>
      </c>
      <c r="C7" s="42" t="s">
        <v>4</v>
      </c>
      <c r="D7" s="42" t="s">
        <v>5</v>
      </c>
      <c r="E7" s="42"/>
      <c r="F7" s="42"/>
      <c r="G7" s="42"/>
      <c r="H7" s="42"/>
      <c r="I7" s="44" t="s">
        <v>17</v>
      </c>
      <c r="J7" s="46" t="s">
        <v>18</v>
      </c>
      <c r="K7" s="48" t="s">
        <v>19</v>
      </c>
      <c r="L7" s="43" t="s">
        <v>6</v>
      </c>
      <c r="M7" s="43"/>
      <c r="N7" s="43"/>
      <c r="O7" s="43"/>
      <c r="P7" s="43"/>
      <c r="Q7" s="43"/>
      <c r="R7" s="44" t="s">
        <v>17</v>
      </c>
      <c r="S7" s="46" t="s">
        <v>18</v>
      </c>
      <c r="T7" s="48" t="s">
        <v>19</v>
      </c>
      <c r="U7" s="44" t="s">
        <v>17</v>
      </c>
      <c r="V7" s="46" t="s">
        <v>18</v>
      </c>
      <c r="W7" s="48" t="s">
        <v>19</v>
      </c>
    </row>
    <row r="8" spans="1:24" ht="225" customHeight="1" x14ac:dyDescent="0.25">
      <c r="B8" s="42"/>
      <c r="C8" s="42"/>
      <c r="D8" s="17" t="s">
        <v>34</v>
      </c>
      <c r="E8" s="17" t="s">
        <v>35</v>
      </c>
      <c r="F8" s="17" t="s">
        <v>36</v>
      </c>
      <c r="G8" s="17" t="s">
        <v>37</v>
      </c>
      <c r="H8" s="17" t="s">
        <v>38</v>
      </c>
      <c r="I8" s="45"/>
      <c r="J8" s="47"/>
      <c r="K8" s="48"/>
      <c r="L8" s="17" t="s">
        <v>39</v>
      </c>
      <c r="M8" s="17" t="s">
        <v>40</v>
      </c>
      <c r="N8" s="17" t="s">
        <v>41</v>
      </c>
      <c r="O8" s="17" t="s">
        <v>42</v>
      </c>
      <c r="P8" s="17" t="s">
        <v>43</v>
      </c>
      <c r="Q8" s="17" t="s">
        <v>44</v>
      </c>
      <c r="R8" s="45"/>
      <c r="S8" s="47"/>
      <c r="T8" s="48"/>
      <c r="U8" s="45"/>
      <c r="V8" s="47"/>
      <c r="W8" s="48"/>
    </row>
    <row r="9" spans="1:24" x14ac:dyDescent="0.25">
      <c r="B9" s="1">
        <v>1</v>
      </c>
      <c r="C9" s="1" t="s">
        <v>87</v>
      </c>
      <c r="D9" s="1">
        <v>2</v>
      </c>
      <c r="E9" s="1">
        <v>2</v>
      </c>
      <c r="F9" s="1">
        <v>2</v>
      </c>
      <c r="G9" s="1">
        <v>1</v>
      </c>
      <c r="H9" s="1">
        <v>3</v>
      </c>
      <c r="I9" s="7">
        <f>SUM(D9:H9)</f>
        <v>10</v>
      </c>
      <c r="J9" s="9">
        <f>AVERAGE(D9:H9)</f>
        <v>2</v>
      </c>
      <c r="K9" s="16" t="str">
        <f>IF(D9="","",VLOOKUP(J9,$J$72:$K$74,2,TRUE))</f>
        <v>ІІ ур</v>
      </c>
      <c r="L9" s="1">
        <v>2</v>
      </c>
      <c r="M9" s="1">
        <v>2</v>
      </c>
      <c r="N9" s="1">
        <v>2</v>
      </c>
      <c r="O9" s="1">
        <v>2</v>
      </c>
      <c r="P9" s="1">
        <v>1</v>
      </c>
      <c r="Q9" s="1">
        <v>3</v>
      </c>
      <c r="R9" s="7">
        <f>SUM(L9:Q9)</f>
        <v>12</v>
      </c>
      <c r="S9" s="9">
        <f>AVERAGE(L9:Q9)</f>
        <v>2</v>
      </c>
      <c r="T9" s="16" t="str">
        <f>IF(L9="","",VLOOKUP(S9,$J$72:$K$74,2,TRUE))</f>
        <v>ІІ ур</v>
      </c>
      <c r="U9" s="8">
        <f>I9+R9</f>
        <v>22</v>
      </c>
      <c r="V9" s="10">
        <f>U9/11</f>
        <v>2</v>
      </c>
      <c r="W9" s="16" t="str">
        <f t="shared" ref="W9:W10" si="0">IF(O9="","",VLOOKUP(V9,$J$72:$K$74,2,TRUE))</f>
        <v>ІІ ур</v>
      </c>
    </row>
    <row r="10" spans="1:24" x14ac:dyDescent="0.25">
      <c r="B10" s="22">
        <v>2</v>
      </c>
      <c r="C10" s="22" t="s">
        <v>86</v>
      </c>
      <c r="D10" s="23">
        <v>2</v>
      </c>
      <c r="E10" s="24">
        <v>2</v>
      </c>
      <c r="F10" s="24">
        <v>2</v>
      </c>
      <c r="G10" s="24">
        <v>1</v>
      </c>
      <c r="H10" s="24">
        <v>3</v>
      </c>
      <c r="I10" s="25">
        <v>10</v>
      </c>
      <c r="J10" s="9">
        <v>2</v>
      </c>
      <c r="K10" s="16" t="str">
        <f>IF(D10="","",VLOOKUP(J10,$J$72:$K$74,2,TRUE))</f>
        <v>ІІ ур</v>
      </c>
      <c r="L10" s="23">
        <v>2</v>
      </c>
      <c r="M10" s="24">
        <v>2</v>
      </c>
      <c r="N10" s="24">
        <v>2</v>
      </c>
      <c r="O10" s="24">
        <v>2</v>
      </c>
      <c r="P10" s="24">
        <v>1</v>
      </c>
      <c r="Q10" s="24">
        <v>3</v>
      </c>
      <c r="R10" s="25">
        <v>12</v>
      </c>
      <c r="S10" s="9">
        <v>2</v>
      </c>
      <c r="T10" s="16" t="str">
        <f>IF(L10="","",VLOOKUP(S10,$J$72:$K$74,2,TRUE))</f>
        <v>ІІ ур</v>
      </c>
      <c r="U10" s="8">
        <v>22</v>
      </c>
      <c r="V10" s="10">
        <v>2</v>
      </c>
      <c r="W10" s="16" t="str">
        <f t="shared" si="0"/>
        <v>ІІ ур</v>
      </c>
    </row>
    <row r="11" spans="1:24" x14ac:dyDescent="0.25">
      <c r="B11" s="29"/>
      <c r="C11" s="29"/>
      <c r="D11" s="32"/>
      <c r="E11" s="33"/>
      <c r="F11" s="33"/>
      <c r="G11" s="33"/>
      <c r="H11" s="33"/>
      <c r="I11" s="34"/>
      <c r="J11" s="1" t="s">
        <v>16</v>
      </c>
      <c r="K11" s="11" t="s">
        <v>12</v>
      </c>
      <c r="L11" s="32"/>
      <c r="M11" s="33"/>
      <c r="N11" s="33"/>
      <c r="O11" s="33"/>
      <c r="P11" s="33"/>
      <c r="Q11" s="33"/>
      <c r="R11" s="34"/>
      <c r="S11" s="1" t="s">
        <v>16</v>
      </c>
      <c r="T11" s="11" t="s">
        <v>12</v>
      </c>
      <c r="U11" s="2"/>
      <c r="V11" s="2"/>
      <c r="W11" s="2"/>
    </row>
    <row r="12" spans="1:24" x14ac:dyDescent="0.25">
      <c r="B12" s="30"/>
      <c r="C12" s="30"/>
      <c r="D12" s="32" t="s">
        <v>20</v>
      </c>
      <c r="E12" s="33"/>
      <c r="F12" s="33"/>
      <c r="G12" s="33"/>
      <c r="H12" s="33"/>
      <c r="I12" s="34"/>
      <c r="J12" s="12">
        <v>2</v>
      </c>
      <c r="K12" s="12">
        <v>100</v>
      </c>
      <c r="L12" s="32" t="s">
        <v>20</v>
      </c>
      <c r="M12" s="33"/>
      <c r="N12" s="33"/>
      <c r="O12" s="33"/>
      <c r="P12" s="33"/>
      <c r="Q12" s="33"/>
      <c r="R12" s="34"/>
      <c r="S12" s="12">
        <v>2</v>
      </c>
      <c r="T12" s="12">
        <v>100</v>
      </c>
      <c r="U12" s="2"/>
      <c r="V12" s="2"/>
      <c r="W12" s="2"/>
    </row>
    <row r="13" spans="1:24" x14ac:dyDescent="0.25">
      <c r="B13" s="30"/>
      <c r="C13" s="30"/>
      <c r="D13" s="32" t="s">
        <v>25</v>
      </c>
      <c r="E13" s="33"/>
      <c r="F13" s="33"/>
      <c r="G13" s="33"/>
      <c r="H13" s="33"/>
      <c r="I13" s="34"/>
      <c r="J13" s="15">
        <f>COUNTIF(K9:K9,"І ур")</f>
        <v>0</v>
      </c>
      <c r="K13" s="4">
        <f>(J13/J12)*100</f>
        <v>0</v>
      </c>
      <c r="L13" s="32" t="s">
        <v>25</v>
      </c>
      <c r="M13" s="33"/>
      <c r="N13" s="33"/>
      <c r="O13" s="33"/>
      <c r="P13" s="33"/>
      <c r="Q13" s="33"/>
      <c r="R13" s="34"/>
      <c r="S13" s="15">
        <f>COUNTIF(T9:T9,"І ур")</f>
        <v>0</v>
      </c>
      <c r="T13" s="4">
        <f>(S13/S12)*100</f>
        <v>0</v>
      </c>
      <c r="U13" s="2"/>
      <c r="V13" s="2"/>
      <c r="W13" s="2"/>
    </row>
    <row r="14" spans="1:24" x14ac:dyDescent="0.25">
      <c r="B14" s="30"/>
      <c r="C14" s="30"/>
      <c r="D14" s="32" t="s">
        <v>26</v>
      </c>
      <c r="E14" s="33"/>
      <c r="F14" s="33"/>
      <c r="G14" s="33"/>
      <c r="H14" s="33"/>
      <c r="I14" s="34"/>
      <c r="J14" s="15">
        <v>2</v>
      </c>
      <c r="K14" s="4">
        <f>(J14/J12)*100</f>
        <v>100</v>
      </c>
      <c r="L14" s="32" t="s">
        <v>26</v>
      </c>
      <c r="M14" s="33"/>
      <c r="N14" s="33"/>
      <c r="O14" s="33"/>
      <c r="P14" s="33"/>
      <c r="Q14" s="33"/>
      <c r="R14" s="34"/>
      <c r="S14" s="15">
        <v>2</v>
      </c>
      <c r="T14" s="4">
        <f>(S14/S12)*100</f>
        <v>100</v>
      </c>
      <c r="U14" s="2"/>
      <c r="V14" s="2"/>
      <c r="W14" s="2"/>
    </row>
    <row r="15" spans="1:24" x14ac:dyDescent="0.25">
      <c r="B15" s="30"/>
      <c r="C15" s="30"/>
      <c r="D15" s="32" t="s">
        <v>27</v>
      </c>
      <c r="E15" s="33"/>
      <c r="F15" s="33"/>
      <c r="G15" s="33"/>
      <c r="H15" s="33"/>
      <c r="I15" s="34"/>
      <c r="J15" s="15">
        <f>COUNTIF(K9:K9,"ІІІ ур")</f>
        <v>0</v>
      </c>
      <c r="K15" s="4">
        <f>(J15/J12)*100</f>
        <v>0</v>
      </c>
      <c r="L15" s="32" t="s">
        <v>27</v>
      </c>
      <c r="M15" s="33"/>
      <c r="N15" s="33"/>
      <c r="O15" s="33"/>
      <c r="P15" s="33"/>
      <c r="Q15" s="33"/>
      <c r="R15" s="34"/>
      <c r="S15" s="15">
        <f>COUNTIF(T9:T9,"ІІІ ур")</f>
        <v>0</v>
      </c>
      <c r="T15" s="4">
        <f>(S15/S12)*100</f>
        <v>0</v>
      </c>
      <c r="U15" s="2"/>
      <c r="V15" s="2"/>
      <c r="W15" s="2"/>
    </row>
    <row r="16" spans="1:24" x14ac:dyDescent="0.25">
      <c r="B16" s="30"/>
      <c r="C16" s="30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" t="s">
        <v>11</v>
      </c>
      <c r="W16" s="3" t="s">
        <v>12</v>
      </c>
    </row>
    <row r="17" spans="1:24" x14ac:dyDescent="0.25">
      <c r="B17" s="30"/>
      <c r="C17" s="30"/>
      <c r="D17" s="35" t="s">
        <v>21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7"/>
      <c r="V17" s="12">
        <v>2</v>
      </c>
      <c r="W17" s="12">
        <v>100</v>
      </c>
    </row>
    <row r="18" spans="1:24" x14ac:dyDescent="0.25">
      <c r="B18" s="30"/>
      <c r="C18" s="30"/>
      <c r="D18" s="38" t="s">
        <v>22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15">
        <f>COUNTIF(W9:W9,"І ур")</f>
        <v>0</v>
      </c>
      <c r="W18" s="4">
        <f>(V18/V17)*100</f>
        <v>0</v>
      </c>
    </row>
    <row r="19" spans="1:24" x14ac:dyDescent="0.25">
      <c r="B19" s="30"/>
      <c r="C19" s="30"/>
      <c r="D19" s="38" t="s">
        <v>24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15">
        <v>2</v>
      </c>
      <c r="W19" s="4">
        <f>(V19/V17)*100</f>
        <v>100</v>
      </c>
    </row>
    <row r="20" spans="1:24" x14ac:dyDescent="0.25">
      <c r="B20" s="31"/>
      <c r="C20" s="31"/>
      <c r="D20" s="26" t="s">
        <v>23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8"/>
      <c r="V20" s="15">
        <f>COUNTIF(W9:W9,"ІІІ ур")</f>
        <v>0</v>
      </c>
      <c r="W20" s="4">
        <f>(V20/V17)*100</f>
        <v>0</v>
      </c>
    </row>
    <row r="21" spans="1:24" x14ac:dyDescent="0.25"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3" spans="1:24" x14ac:dyDescent="0.25">
      <c r="A23" s="5"/>
      <c r="B23" s="5"/>
      <c r="C23" s="5"/>
      <c r="D23" s="5"/>
      <c r="E23" s="5"/>
      <c r="F23" s="5"/>
      <c r="G23" s="5"/>
      <c r="H23" s="5"/>
      <c r="I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72" spans="10:12" x14ac:dyDescent="0.25">
      <c r="J72" s="5">
        <v>1</v>
      </c>
      <c r="K72" s="5" t="s">
        <v>28</v>
      </c>
      <c r="L72">
        <v>1</v>
      </c>
    </row>
    <row r="73" spans="10:12" x14ac:dyDescent="0.25">
      <c r="J73" s="5">
        <v>1.6</v>
      </c>
      <c r="K73" s="5" t="s">
        <v>29</v>
      </c>
      <c r="L73">
        <v>2</v>
      </c>
    </row>
    <row r="74" spans="10:12" x14ac:dyDescent="0.25">
      <c r="J74" s="5">
        <v>2.6</v>
      </c>
      <c r="K74" s="5" t="s">
        <v>30</v>
      </c>
      <c r="L74">
        <v>3</v>
      </c>
    </row>
  </sheetData>
  <mergeCells count="34">
    <mergeCell ref="R7:R8"/>
    <mergeCell ref="S7:S8"/>
    <mergeCell ref="D16:U16"/>
    <mergeCell ref="A2:X2"/>
    <mergeCell ref="A3:X3"/>
    <mergeCell ref="A4:X4"/>
    <mergeCell ref="B6:W6"/>
    <mergeCell ref="B7:B8"/>
    <mergeCell ref="C7:C8"/>
    <mergeCell ref="D7:H7"/>
    <mergeCell ref="L7:Q7"/>
    <mergeCell ref="U7:U8"/>
    <mergeCell ref="V7:V8"/>
    <mergeCell ref="W7:W8"/>
    <mergeCell ref="I7:I8"/>
    <mergeCell ref="J7:J8"/>
    <mergeCell ref="K7:K8"/>
    <mergeCell ref="T7:T8"/>
    <mergeCell ref="D20:U20"/>
    <mergeCell ref="B11:B20"/>
    <mergeCell ref="C11:C20"/>
    <mergeCell ref="D11:I11"/>
    <mergeCell ref="D12:I12"/>
    <mergeCell ref="D13:I13"/>
    <mergeCell ref="D14:I14"/>
    <mergeCell ref="D15:I15"/>
    <mergeCell ref="L11:R11"/>
    <mergeCell ref="L12:R12"/>
    <mergeCell ref="L13:R13"/>
    <mergeCell ref="D17:U17"/>
    <mergeCell ref="L14:R14"/>
    <mergeCell ref="D18:U18"/>
    <mergeCell ref="D19:U19"/>
    <mergeCell ref="L15:R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4"/>
  <sheetViews>
    <sheetView topLeftCell="D9" zoomScale="80" zoomScaleNormal="80" workbookViewId="0">
      <selection activeCell="AF26" sqref="AF26"/>
    </sheetView>
  </sheetViews>
  <sheetFormatPr defaultRowHeight="15" x14ac:dyDescent="0.25"/>
  <cols>
    <col min="2" max="2" width="4.85546875" customWidth="1"/>
    <col min="3" max="3" width="27" customWidth="1"/>
    <col min="4" max="4" width="5.7109375" customWidth="1"/>
    <col min="5" max="5" width="4.28515625" customWidth="1"/>
    <col min="6" max="6" width="5.85546875" customWidth="1"/>
    <col min="7" max="7" width="7" customWidth="1"/>
    <col min="8" max="8" width="6.140625" customWidth="1"/>
    <col min="9" max="9" width="4" customWidth="1"/>
    <col min="10" max="10" width="4.7109375" customWidth="1"/>
    <col min="11" max="11" width="8.7109375" customWidth="1"/>
    <col min="12" max="12" width="6" customWidth="1"/>
    <col min="13" max="13" width="4.42578125" customWidth="1"/>
    <col min="14" max="14" width="5.5703125" customWidth="1"/>
    <col min="15" max="15" width="6.5703125" customWidth="1"/>
    <col min="16" max="16" width="5.5703125" customWidth="1"/>
    <col min="17" max="17" width="5.85546875" customWidth="1"/>
    <col min="18" max="19" width="4.28515625" customWidth="1"/>
    <col min="20" max="20" width="9.28515625" customWidth="1"/>
    <col min="21" max="21" width="6.28515625" customWidth="1"/>
    <col min="22" max="22" width="5.42578125" customWidth="1"/>
    <col min="23" max="23" width="8.85546875" customWidth="1"/>
    <col min="24" max="24" width="8.42578125" customWidth="1"/>
    <col min="25" max="25" width="6" customWidth="1"/>
    <col min="26" max="26" width="9.42578125" customWidth="1"/>
    <col min="27" max="27" width="7.5703125" customWidth="1"/>
    <col min="28" max="29" width="4.42578125" customWidth="1"/>
    <col min="30" max="30" width="8.5703125" customWidth="1"/>
    <col min="31" max="31" width="8.140625" customWidth="1"/>
    <col min="32" max="32" width="7.7109375" customWidth="1"/>
  </cols>
  <sheetData>
    <row r="2" spans="1:3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</row>
    <row r="3" spans="1:34" x14ac:dyDescent="0.25">
      <c r="A3" s="40" t="s">
        <v>82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</row>
    <row r="4" spans="1:34" x14ac:dyDescent="0.2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6" spans="1:34" x14ac:dyDescent="0.25">
      <c r="B6" s="41" t="s">
        <v>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4" ht="57" customHeight="1" x14ac:dyDescent="0.25">
      <c r="B7" s="42" t="s">
        <v>3</v>
      </c>
      <c r="C7" s="42" t="s">
        <v>4</v>
      </c>
      <c r="D7" s="42" t="s">
        <v>5</v>
      </c>
      <c r="E7" s="42"/>
      <c r="F7" s="42"/>
      <c r="G7" s="42"/>
      <c r="H7" s="42"/>
      <c r="I7" s="49" t="s">
        <v>13</v>
      </c>
      <c r="J7" s="50" t="s">
        <v>14</v>
      </c>
      <c r="K7" s="51" t="s">
        <v>15</v>
      </c>
      <c r="L7" s="43" t="s">
        <v>6</v>
      </c>
      <c r="M7" s="43"/>
      <c r="N7" s="43"/>
      <c r="O7" s="43"/>
      <c r="P7" s="43"/>
      <c r="Q7" s="43"/>
      <c r="R7" s="49" t="s">
        <v>13</v>
      </c>
      <c r="S7" s="50" t="s">
        <v>14</v>
      </c>
      <c r="T7" s="51" t="s">
        <v>15</v>
      </c>
      <c r="U7" s="43" t="s">
        <v>7</v>
      </c>
      <c r="V7" s="43"/>
      <c r="W7" s="43"/>
      <c r="X7" s="43"/>
      <c r="Y7" s="43"/>
      <c r="Z7" s="43"/>
      <c r="AA7" s="43"/>
      <c r="AB7" s="49" t="s">
        <v>13</v>
      </c>
      <c r="AC7" s="50" t="s">
        <v>14</v>
      </c>
      <c r="AD7" s="51" t="s">
        <v>15</v>
      </c>
      <c r="AE7" s="54" t="s">
        <v>8</v>
      </c>
      <c r="AF7" s="56" t="s">
        <v>9</v>
      </c>
      <c r="AG7" s="48" t="s">
        <v>10</v>
      </c>
    </row>
    <row r="8" spans="1:34" ht="225" customHeight="1" x14ac:dyDescent="0.25">
      <c r="B8" s="42"/>
      <c r="C8" s="42"/>
      <c r="D8" s="17" t="s">
        <v>45</v>
      </c>
      <c r="E8" s="17" t="s">
        <v>46</v>
      </c>
      <c r="F8" s="17" t="s">
        <v>47</v>
      </c>
      <c r="G8" s="17" t="s">
        <v>48</v>
      </c>
      <c r="H8" s="17" t="s">
        <v>49</v>
      </c>
      <c r="I8" s="49"/>
      <c r="J8" s="50"/>
      <c r="K8" s="51"/>
      <c r="L8" s="17" t="s">
        <v>50</v>
      </c>
      <c r="M8" s="17" t="s">
        <v>51</v>
      </c>
      <c r="N8" s="17" t="s">
        <v>52</v>
      </c>
      <c r="O8" s="17" t="s">
        <v>53</v>
      </c>
      <c r="P8" s="17" t="s">
        <v>54</v>
      </c>
      <c r="Q8" s="17" t="s">
        <v>55</v>
      </c>
      <c r="R8" s="49"/>
      <c r="S8" s="50"/>
      <c r="T8" s="51"/>
      <c r="U8" s="17" t="s">
        <v>56</v>
      </c>
      <c r="V8" s="17" t="s">
        <v>57</v>
      </c>
      <c r="W8" s="17" t="s">
        <v>58</v>
      </c>
      <c r="X8" s="17" t="s">
        <v>59</v>
      </c>
      <c r="Y8" s="17" t="s">
        <v>60</v>
      </c>
      <c r="Z8" s="17" t="s">
        <v>61</v>
      </c>
      <c r="AA8" s="17" t="s">
        <v>62</v>
      </c>
      <c r="AB8" s="49"/>
      <c r="AC8" s="50"/>
      <c r="AD8" s="51"/>
      <c r="AE8" s="55"/>
      <c r="AF8" s="56"/>
      <c r="AG8" s="48"/>
    </row>
    <row r="9" spans="1:34" x14ac:dyDescent="0.25">
      <c r="B9" s="1">
        <v>1</v>
      </c>
      <c r="C9" s="1" t="s">
        <v>85</v>
      </c>
      <c r="D9" s="1">
        <v>3</v>
      </c>
      <c r="E9" s="1">
        <v>3</v>
      </c>
      <c r="F9" s="1">
        <v>2</v>
      </c>
      <c r="G9" s="1">
        <v>2</v>
      </c>
      <c r="H9" s="1">
        <v>2</v>
      </c>
      <c r="I9" s="7">
        <f>SUM(D9:H9)</f>
        <v>12</v>
      </c>
      <c r="J9" s="9">
        <f>AVERAGE(D9:H9)</f>
        <v>2.4</v>
      </c>
      <c r="K9" s="16" t="str">
        <f>IF(D9="","",VLOOKUP(J9,$J$72:$K$74,2,TRUE))</f>
        <v>ІІ ур</v>
      </c>
      <c r="L9" s="1">
        <v>2</v>
      </c>
      <c r="M9" s="1">
        <v>2</v>
      </c>
      <c r="N9" s="1">
        <v>3</v>
      </c>
      <c r="O9" s="1">
        <v>2</v>
      </c>
      <c r="P9" s="1">
        <v>3</v>
      </c>
      <c r="Q9" s="1">
        <v>2</v>
      </c>
      <c r="R9" s="7">
        <f>SUM(L9:Q9)</f>
        <v>14</v>
      </c>
      <c r="S9" s="9">
        <f>AVERAGE(L9:Q9)</f>
        <v>2.3333333333333335</v>
      </c>
      <c r="T9" s="16" t="str">
        <f>IF(L9="","",VLOOKUP(S9,$J$72:$K$74,2,TRUE))</f>
        <v>ІІ ур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7">
        <f>SUM(U9:AA9)</f>
        <v>7</v>
      </c>
      <c r="AC9" s="9">
        <f>AVERAGE(U9:AA9)</f>
        <v>1</v>
      </c>
      <c r="AD9" s="16" t="str">
        <f>IF(V9="","",VLOOKUP(AC9,$J$72:$K$74,2,TRUE))</f>
        <v>І ур</v>
      </c>
      <c r="AE9" s="8">
        <f>I9+R9+AB9</f>
        <v>33</v>
      </c>
      <c r="AF9" s="10">
        <f>AE9/18</f>
        <v>1.8333333333333333</v>
      </c>
      <c r="AG9" s="16" t="str">
        <f>IF(Y9="","",VLOOKUP(AF9,$J$72:$K$74,2,TRUE))</f>
        <v>ІІ ур</v>
      </c>
    </row>
    <row r="10" spans="1:34" x14ac:dyDescent="0.25">
      <c r="B10" s="22">
        <v>2</v>
      </c>
      <c r="C10" s="22" t="s">
        <v>86</v>
      </c>
      <c r="D10" s="23">
        <v>3</v>
      </c>
      <c r="E10" s="24">
        <v>3</v>
      </c>
      <c r="F10" s="24">
        <v>2</v>
      </c>
      <c r="G10" s="24">
        <v>2</v>
      </c>
      <c r="H10" s="24">
        <v>2</v>
      </c>
      <c r="I10" s="25">
        <v>12</v>
      </c>
      <c r="J10" s="9">
        <v>2.4</v>
      </c>
      <c r="K10" s="16" t="str">
        <f>IF(D10="","",VLOOKUP(J10,$J$72:$K$74,2,TRUE))</f>
        <v>ІІ ур</v>
      </c>
      <c r="L10" s="23">
        <v>2</v>
      </c>
      <c r="M10" s="24">
        <v>2</v>
      </c>
      <c r="N10" s="24">
        <v>3</v>
      </c>
      <c r="O10" s="24">
        <v>2</v>
      </c>
      <c r="P10" s="24">
        <v>3</v>
      </c>
      <c r="Q10" s="24">
        <v>2</v>
      </c>
      <c r="R10" s="25">
        <v>14</v>
      </c>
      <c r="S10" s="9">
        <v>2.2999999999999998</v>
      </c>
      <c r="T10" s="16" t="str">
        <f>IF(L10="","",VLOOKUP(S10,$J$72:$K$74,2,TRUE))</f>
        <v>ІІ ур</v>
      </c>
      <c r="U10" s="23">
        <v>1</v>
      </c>
      <c r="V10" s="24">
        <v>1</v>
      </c>
      <c r="W10" s="24">
        <v>1</v>
      </c>
      <c r="X10" s="24">
        <v>1</v>
      </c>
      <c r="Y10" s="24">
        <v>1</v>
      </c>
      <c r="Z10" s="24">
        <v>1</v>
      </c>
      <c r="AA10" s="24">
        <v>1</v>
      </c>
      <c r="AB10" s="25">
        <v>7</v>
      </c>
      <c r="AC10" s="9">
        <v>1</v>
      </c>
      <c r="AD10" s="16" t="str">
        <f>IF(V10="","",VLOOKUP(AC10,$J$72:$K$74,2,TRUE))</f>
        <v>І ур</v>
      </c>
      <c r="AE10" s="8">
        <v>33</v>
      </c>
      <c r="AF10" s="10">
        <v>1.8332999999999999</v>
      </c>
      <c r="AG10" s="16" t="str">
        <f>IF(Y10="","",VLOOKUP(AF10,$J$72:$K$74,2,TRUE))</f>
        <v>ІІ ур</v>
      </c>
    </row>
    <row r="11" spans="1:34" x14ac:dyDescent="0.25">
      <c r="B11" s="29"/>
      <c r="C11" s="29"/>
      <c r="D11" s="32"/>
      <c r="E11" s="33"/>
      <c r="F11" s="33"/>
      <c r="G11" s="33"/>
      <c r="H11" s="33"/>
      <c r="I11" s="34"/>
      <c r="J11" s="1" t="s">
        <v>16</v>
      </c>
      <c r="K11" s="14" t="s">
        <v>12</v>
      </c>
      <c r="L11" s="32"/>
      <c r="M11" s="33"/>
      <c r="N11" s="33"/>
      <c r="O11" s="33"/>
      <c r="P11" s="33"/>
      <c r="Q11" s="33"/>
      <c r="R11" s="34"/>
      <c r="S11" s="1" t="s">
        <v>16</v>
      </c>
      <c r="T11" s="14" t="s">
        <v>12</v>
      </c>
      <c r="U11" s="32"/>
      <c r="V11" s="33"/>
      <c r="W11" s="33"/>
      <c r="X11" s="33"/>
      <c r="Y11" s="33"/>
      <c r="Z11" s="33"/>
      <c r="AA11" s="33"/>
      <c r="AB11" s="34"/>
      <c r="AC11" s="1" t="s">
        <v>16</v>
      </c>
      <c r="AD11" s="14" t="s">
        <v>12</v>
      </c>
      <c r="AE11" s="2"/>
      <c r="AF11" s="2"/>
      <c r="AG11" s="2"/>
    </row>
    <row r="12" spans="1:34" x14ac:dyDescent="0.25">
      <c r="B12" s="30"/>
      <c r="C12" s="30"/>
      <c r="D12" s="32" t="s">
        <v>20</v>
      </c>
      <c r="E12" s="33"/>
      <c r="F12" s="33"/>
      <c r="G12" s="33"/>
      <c r="H12" s="33"/>
      <c r="I12" s="34"/>
      <c r="J12" s="13">
        <v>2</v>
      </c>
      <c r="K12" s="13">
        <v>100</v>
      </c>
      <c r="L12" s="32" t="s">
        <v>20</v>
      </c>
      <c r="M12" s="33"/>
      <c r="N12" s="33"/>
      <c r="O12" s="33"/>
      <c r="P12" s="33"/>
      <c r="Q12" s="33"/>
      <c r="R12" s="34"/>
      <c r="S12" s="13">
        <v>2</v>
      </c>
      <c r="T12" s="13">
        <v>100</v>
      </c>
      <c r="U12" s="32" t="s">
        <v>20</v>
      </c>
      <c r="V12" s="33"/>
      <c r="W12" s="33"/>
      <c r="X12" s="33"/>
      <c r="Y12" s="33"/>
      <c r="Z12" s="33"/>
      <c r="AA12" s="33"/>
      <c r="AB12" s="34"/>
      <c r="AC12" s="13">
        <v>2</v>
      </c>
      <c r="AD12" s="13">
        <v>100</v>
      </c>
      <c r="AE12" s="2"/>
      <c r="AF12" s="2"/>
      <c r="AG12" s="2"/>
    </row>
    <row r="13" spans="1:34" x14ac:dyDescent="0.25">
      <c r="B13" s="30"/>
      <c r="C13" s="30"/>
      <c r="D13" s="32" t="s">
        <v>25</v>
      </c>
      <c r="E13" s="33"/>
      <c r="F13" s="33"/>
      <c r="G13" s="33"/>
      <c r="H13" s="33"/>
      <c r="I13" s="34"/>
      <c r="J13" s="15">
        <f>COUNTIF(K9:K9,"І ур")</f>
        <v>0</v>
      </c>
      <c r="K13" s="4">
        <f>(J13/J12)*100</f>
        <v>0</v>
      </c>
      <c r="L13" s="32" t="s">
        <v>25</v>
      </c>
      <c r="M13" s="33"/>
      <c r="N13" s="33"/>
      <c r="O13" s="33"/>
      <c r="P13" s="33"/>
      <c r="Q13" s="33"/>
      <c r="R13" s="34"/>
      <c r="S13" s="15">
        <f>COUNTIF(T9:T9,"І ур")</f>
        <v>0</v>
      </c>
      <c r="T13" s="4">
        <f>(S13/S12)*100</f>
        <v>0</v>
      </c>
      <c r="U13" s="32" t="s">
        <v>25</v>
      </c>
      <c r="V13" s="33"/>
      <c r="W13" s="33"/>
      <c r="X13" s="33"/>
      <c r="Y13" s="33"/>
      <c r="Z13" s="33"/>
      <c r="AA13" s="33"/>
      <c r="AB13" s="34"/>
      <c r="AC13" s="15">
        <v>2</v>
      </c>
      <c r="AD13" s="4">
        <f>(AC13/AC12)*100</f>
        <v>100</v>
      </c>
      <c r="AE13" s="2"/>
      <c r="AF13" s="2"/>
      <c r="AG13" s="2"/>
    </row>
    <row r="14" spans="1:34" x14ac:dyDescent="0.25">
      <c r="B14" s="30"/>
      <c r="C14" s="30"/>
      <c r="D14" s="32" t="s">
        <v>26</v>
      </c>
      <c r="E14" s="33"/>
      <c r="F14" s="33"/>
      <c r="G14" s="33"/>
      <c r="H14" s="33"/>
      <c r="I14" s="34"/>
      <c r="J14" s="15">
        <v>2</v>
      </c>
      <c r="K14" s="4">
        <f>(J14/J12)*100</f>
        <v>100</v>
      </c>
      <c r="L14" s="32" t="s">
        <v>26</v>
      </c>
      <c r="M14" s="33"/>
      <c r="N14" s="33"/>
      <c r="O14" s="33"/>
      <c r="P14" s="33"/>
      <c r="Q14" s="33"/>
      <c r="R14" s="34"/>
      <c r="S14" s="15">
        <v>2</v>
      </c>
      <c r="T14" s="4">
        <f>(S14/S12)*100</f>
        <v>100</v>
      </c>
      <c r="U14" s="32" t="s">
        <v>26</v>
      </c>
      <c r="V14" s="33"/>
      <c r="W14" s="33"/>
      <c r="X14" s="33"/>
      <c r="Y14" s="33"/>
      <c r="Z14" s="33"/>
      <c r="AA14" s="33"/>
      <c r="AB14" s="34"/>
      <c r="AC14" s="15">
        <f>COUNTIF(AD9:AD9,"ІІ ур")</f>
        <v>0</v>
      </c>
      <c r="AD14" s="4">
        <f>(AC14/AC12)*100</f>
        <v>0</v>
      </c>
      <c r="AE14" s="2"/>
      <c r="AF14" s="2"/>
      <c r="AG14" s="2"/>
    </row>
    <row r="15" spans="1:34" x14ac:dyDescent="0.25">
      <c r="B15" s="30"/>
      <c r="C15" s="30"/>
      <c r="D15" s="32" t="s">
        <v>27</v>
      </c>
      <c r="E15" s="33"/>
      <c r="F15" s="33"/>
      <c r="G15" s="33"/>
      <c r="H15" s="33"/>
      <c r="I15" s="34"/>
      <c r="J15" s="15">
        <f>COUNTIF(K9:K9,"ІІІ ур")</f>
        <v>0</v>
      </c>
      <c r="K15" s="4">
        <f>(J15/J12)*100</f>
        <v>0</v>
      </c>
      <c r="L15" s="32" t="s">
        <v>27</v>
      </c>
      <c r="M15" s="33"/>
      <c r="N15" s="33"/>
      <c r="O15" s="33"/>
      <c r="P15" s="33"/>
      <c r="Q15" s="33"/>
      <c r="R15" s="34"/>
      <c r="S15" s="15">
        <f>COUNTIF(T9:T9,"ІІІ ур")</f>
        <v>0</v>
      </c>
      <c r="T15" s="4">
        <f>(S15/S12)*100</f>
        <v>0</v>
      </c>
      <c r="U15" s="32" t="s">
        <v>27</v>
      </c>
      <c r="V15" s="33"/>
      <c r="W15" s="33"/>
      <c r="X15" s="33"/>
      <c r="Y15" s="33"/>
      <c r="Z15" s="33"/>
      <c r="AA15" s="33"/>
      <c r="AB15" s="34"/>
      <c r="AC15" s="15">
        <f>COUNTIF(AD9:AD9,"ІІІ ур")</f>
        <v>0</v>
      </c>
      <c r="AD15" s="4">
        <f>(AC15/AC12)*100</f>
        <v>0</v>
      </c>
      <c r="AE15" s="2"/>
      <c r="AF15" s="2"/>
      <c r="AG15" s="2"/>
    </row>
    <row r="16" spans="1:34" x14ac:dyDescent="0.25">
      <c r="B16" s="30"/>
      <c r="C16" s="30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4"/>
      <c r="AF16" s="3" t="s">
        <v>11</v>
      </c>
      <c r="AG16" s="3" t="s">
        <v>12</v>
      </c>
    </row>
    <row r="17" spans="2:33" x14ac:dyDescent="0.25">
      <c r="B17" s="30"/>
      <c r="C17" s="30"/>
      <c r="D17" s="35" t="s">
        <v>21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3"/>
      <c r="AF17" s="13">
        <v>2</v>
      </c>
      <c r="AG17" s="13">
        <v>100</v>
      </c>
    </row>
    <row r="18" spans="2:33" x14ac:dyDescent="0.25">
      <c r="B18" s="30"/>
      <c r="C18" s="30"/>
      <c r="D18" s="38" t="s">
        <v>22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15">
        <f>COUNTIF(AG9:AG9,"І ур")</f>
        <v>0</v>
      </c>
      <c r="AG18" s="4">
        <f>(AF18/AF17)*100</f>
        <v>0</v>
      </c>
    </row>
    <row r="19" spans="2:33" x14ac:dyDescent="0.25">
      <c r="B19" s="30"/>
      <c r="C19" s="30"/>
      <c r="D19" s="38" t="s">
        <v>24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15">
        <v>2</v>
      </c>
      <c r="AG19" s="4">
        <f>(AF19/AF17)*100</f>
        <v>100</v>
      </c>
    </row>
    <row r="20" spans="2:33" x14ac:dyDescent="0.25">
      <c r="B20" s="31"/>
      <c r="C20" s="31"/>
      <c r="D20" s="38" t="s">
        <v>23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15">
        <f>COUNTIF(AG9:AG9,"ІІІ ур")</f>
        <v>0</v>
      </c>
      <c r="AG20" s="4">
        <f>(AF20/AF17)*100</f>
        <v>0</v>
      </c>
    </row>
    <row r="23" spans="2:33" x14ac:dyDescent="0.25">
      <c r="L23" s="5"/>
    </row>
    <row r="72" spans="10:11" x14ac:dyDescent="0.25">
      <c r="J72" s="5">
        <v>1</v>
      </c>
      <c r="K72" s="5" t="s">
        <v>28</v>
      </c>
    </row>
    <row r="73" spans="10:11" x14ac:dyDescent="0.25">
      <c r="J73" s="5">
        <v>1.6</v>
      </c>
      <c r="K73" s="5" t="s">
        <v>29</v>
      </c>
    </row>
    <row r="74" spans="10:11" x14ac:dyDescent="0.25">
      <c r="J74" s="5">
        <v>2.6</v>
      </c>
      <c r="K74" s="5" t="s">
        <v>30</v>
      </c>
    </row>
  </sheetData>
  <mergeCells count="43">
    <mergeCell ref="A2:AH2"/>
    <mergeCell ref="A3:AH3"/>
    <mergeCell ref="A4:AH4"/>
    <mergeCell ref="B6:AG6"/>
    <mergeCell ref="B7:B8"/>
    <mergeCell ref="C7:C8"/>
    <mergeCell ref="D7:H7"/>
    <mergeCell ref="L7:Q7"/>
    <mergeCell ref="U7:AA7"/>
    <mergeCell ref="AE7:AE8"/>
    <mergeCell ref="AF7:AF8"/>
    <mergeCell ref="AG7:AG8"/>
    <mergeCell ref="AB7:AB8"/>
    <mergeCell ref="AC7:AC8"/>
    <mergeCell ref="AD7:AD8"/>
    <mergeCell ref="U15:AB15"/>
    <mergeCell ref="D16:AE16"/>
    <mergeCell ref="D18:AE18"/>
    <mergeCell ref="I7:I8"/>
    <mergeCell ref="S7:S8"/>
    <mergeCell ref="T7:T8"/>
    <mergeCell ref="U11:AB11"/>
    <mergeCell ref="U12:AB12"/>
    <mergeCell ref="J7:J8"/>
    <mergeCell ref="K7:K8"/>
    <mergeCell ref="R7:R8"/>
    <mergeCell ref="D17:AE17"/>
    <mergeCell ref="D19:AE19"/>
    <mergeCell ref="D20:AE20"/>
    <mergeCell ref="B11:B20"/>
    <mergeCell ref="C11:C20"/>
    <mergeCell ref="D11:I11"/>
    <mergeCell ref="D12:I12"/>
    <mergeCell ref="D13:I13"/>
    <mergeCell ref="D14:I14"/>
    <mergeCell ref="D15:I15"/>
    <mergeCell ref="L11:R11"/>
    <mergeCell ref="L12:R12"/>
    <mergeCell ref="L13:R13"/>
    <mergeCell ref="L14:R14"/>
    <mergeCell ref="L15:R15"/>
    <mergeCell ref="U13:AB13"/>
    <mergeCell ref="U14:AB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4"/>
  <sheetViews>
    <sheetView topLeftCell="E8" zoomScale="82" zoomScaleNormal="82" workbookViewId="0">
      <selection activeCell="D19" sqref="D19:AE19"/>
    </sheetView>
  </sheetViews>
  <sheetFormatPr defaultRowHeight="15" x14ac:dyDescent="0.25"/>
  <cols>
    <col min="2" max="2" width="4.5703125" customWidth="1"/>
    <col min="3" max="3" width="27.42578125" customWidth="1"/>
    <col min="4" max="4" width="6.42578125" customWidth="1"/>
    <col min="5" max="5" width="4.42578125" customWidth="1"/>
    <col min="6" max="6" width="6.28515625" customWidth="1"/>
    <col min="7" max="7" width="8.7109375" customWidth="1"/>
    <col min="8" max="8" width="6.7109375" customWidth="1"/>
    <col min="9" max="9" width="8.140625" customWidth="1"/>
    <col min="10" max="10" width="5.5703125" customWidth="1"/>
    <col min="11" max="11" width="3.85546875" customWidth="1"/>
    <col min="12" max="12" width="10.140625" customWidth="1"/>
    <col min="13" max="13" width="9.7109375" customWidth="1"/>
    <col min="14" max="14" width="9.42578125" customWidth="1"/>
    <col min="15" max="16" width="6.5703125" customWidth="1"/>
    <col min="17" max="17" width="3.7109375" customWidth="1"/>
    <col min="18" max="18" width="4.85546875" customWidth="1"/>
    <col min="19" max="19" width="9" customWidth="1"/>
    <col min="20" max="20" width="5.5703125" customWidth="1"/>
    <col min="21" max="21" width="6.5703125" customWidth="1"/>
    <col min="22" max="22" width="14.140625" customWidth="1"/>
    <col min="23" max="23" width="8" customWidth="1"/>
    <col min="24" max="24" width="5.42578125" customWidth="1"/>
    <col min="25" max="25" width="8.28515625" customWidth="1"/>
    <col min="26" max="26" width="10.28515625" customWidth="1"/>
    <col min="27" max="29" width="5" customWidth="1"/>
    <col min="30" max="30" width="10.42578125" customWidth="1"/>
  </cols>
  <sheetData>
    <row r="2" spans="1:3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</row>
    <row r="3" spans="1:34" x14ac:dyDescent="0.25">
      <c r="A3" s="40" t="s">
        <v>81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</row>
    <row r="4" spans="1:34" x14ac:dyDescent="0.25">
      <c r="A4" s="40" t="s">
        <v>84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6" spans="1:34" x14ac:dyDescent="0.25">
      <c r="B6" s="41" t="s">
        <v>2</v>
      </c>
      <c r="C6" s="41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41"/>
      <c r="AF6" s="41"/>
      <c r="AG6" s="41"/>
    </row>
    <row r="7" spans="1:34" ht="51.75" customHeight="1" x14ac:dyDescent="0.25">
      <c r="B7" s="42" t="s">
        <v>3</v>
      </c>
      <c r="C7" s="58" t="s">
        <v>4</v>
      </c>
      <c r="D7" s="42" t="s">
        <v>5</v>
      </c>
      <c r="E7" s="42"/>
      <c r="F7" s="42"/>
      <c r="G7" s="42"/>
      <c r="H7" s="42"/>
      <c r="I7" s="42"/>
      <c r="J7" s="49" t="s">
        <v>13</v>
      </c>
      <c r="K7" s="50" t="s">
        <v>14</v>
      </c>
      <c r="L7" s="51" t="s">
        <v>15</v>
      </c>
      <c r="M7" s="43" t="s">
        <v>6</v>
      </c>
      <c r="N7" s="43"/>
      <c r="O7" s="43"/>
      <c r="P7" s="43"/>
      <c r="Q7" s="49" t="s">
        <v>13</v>
      </c>
      <c r="R7" s="50" t="s">
        <v>14</v>
      </c>
      <c r="S7" s="51" t="s">
        <v>15</v>
      </c>
      <c r="T7" s="43" t="s">
        <v>7</v>
      </c>
      <c r="U7" s="43"/>
      <c r="V7" s="43"/>
      <c r="W7" s="43"/>
      <c r="X7" s="43"/>
      <c r="Y7" s="43"/>
      <c r="Z7" s="43"/>
      <c r="AA7" s="43"/>
      <c r="AB7" s="49" t="s">
        <v>13</v>
      </c>
      <c r="AC7" s="50" t="s">
        <v>14</v>
      </c>
      <c r="AD7" s="51" t="s">
        <v>15</v>
      </c>
      <c r="AE7" s="54" t="s">
        <v>8</v>
      </c>
      <c r="AF7" s="56" t="s">
        <v>9</v>
      </c>
      <c r="AG7" s="48" t="s">
        <v>10</v>
      </c>
    </row>
    <row r="8" spans="1:34" ht="225.75" customHeight="1" x14ac:dyDescent="0.25">
      <c r="B8" s="42"/>
      <c r="C8" s="42"/>
      <c r="D8" s="20" t="s">
        <v>63</v>
      </c>
      <c r="E8" s="20" t="s">
        <v>64</v>
      </c>
      <c r="F8" s="20" t="s">
        <v>65</v>
      </c>
      <c r="G8" s="20" t="s">
        <v>66</v>
      </c>
      <c r="H8" s="20" t="s">
        <v>67</v>
      </c>
      <c r="I8" s="20" t="s">
        <v>68</v>
      </c>
      <c r="J8" s="49"/>
      <c r="K8" s="50"/>
      <c r="L8" s="51"/>
      <c r="M8" s="21" t="s">
        <v>69</v>
      </c>
      <c r="N8" s="20" t="s">
        <v>70</v>
      </c>
      <c r="O8" s="20" t="s">
        <v>71</v>
      </c>
      <c r="P8" s="20" t="s">
        <v>72</v>
      </c>
      <c r="Q8" s="49"/>
      <c r="R8" s="50"/>
      <c r="S8" s="51"/>
      <c r="T8" s="20" t="s">
        <v>73</v>
      </c>
      <c r="U8" s="20" t="s">
        <v>74</v>
      </c>
      <c r="V8" s="20" t="s">
        <v>75</v>
      </c>
      <c r="W8" s="20" t="s">
        <v>76</v>
      </c>
      <c r="X8" s="20" t="s">
        <v>77</v>
      </c>
      <c r="Y8" s="20" t="s">
        <v>78</v>
      </c>
      <c r="Z8" s="20" t="s">
        <v>79</v>
      </c>
      <c r="AA8" s="20" t="s">
        <v>80</v>
      </c>
      <c r="AB8" s="49"/>
      <c r="AC8" s="50"/>
      <c r="AD8" s="51"/>
      <c r="AE8" s="55"/>
      <c r="AF8" s="56"/>
      <c r="AG8" s="48"/>
    </row>
    <row r="9" spans="1:34" x14ac:dyDescent="0.25">
      <c r="B9" s="1">
        <v>1</v>
      </c>
      <c r="C9" s="1" t="s">
        <v>85</v>
      </c>
      <c r="D9" s="1">
        <v>2</v>
      </c>
      <c r="E9" s="1">
        <v>2</v>
      </c>
      <c r="F9" s="1">
        <v>3</v>
      </c>
      <c r="G9" s="1">
        <v>3</v>
      </c>
      <c r="H9" s="1">
        <v>3</v>
      </c>
      <c r="I9" s="1">
        <v>3</v>
      </c>
      <c r="J9" s="7">
        <f>SUM(D9:I9)</f>
        <v>16</v>
      </c>
      <c r="K9" s="9">
        <f>AVERAGE(D9:I9)</f>
        <v>2.6666666666666665</v>
      </c>
      <c r="L9" s="16" t="str">
        <f>IF(D9="","",VLOOKUP(K9,$J$72:$K$74,2,TRUE))</f>
        <v>ІІІ ур</v>
      </c>
      <c r="M9" s="1">
        <v>2</v>
      </c>
      <c r="N9" s="1">
        <v>3</v>
      </c>
      <c r="O9" s="1">
        <v>3</v>
      </c>
      <c r="P9" s="1">
        <v>3</v>
      </c>
      <c r="Q9" s="7">
        <f>SUM(M9:P9)</f>
        <v>11</v>
      </c>
      <c r="R9" s="9">
        <f>AVERAGE(M9:P9)</f>
        <v>2.75</v>
      </c>
      <c r="S9" s="16" t="str">
        <f>IF(K9="","",VLOOKUP(R9,$J$72:$K$74,2,TRUE))</f>
        <v>ІІІ ур</v>
      </c>
      <c r="T9" s="1">
        <v>2</v>
      </c>
      <c r="U9" s="1">
        <v>2</v>
      </c>
      <c r="V9" s="1">
        <v>2</v>
      </c>
      <c r="W9" s="1">
        <v>2</v>
      </c>
      <c r="X9" s="1">
        <v>2</v>
      </c>
      <c r="Y9" s="1">
        <v>2</v>
      </c>
      <c r="Z9" s="1">
        <v>2</v>
      </c>
      <c r="AA9" s="1">
        <v>1</v>
      </c>
      <c r="AB9" s="7">
        <f>SUM(T9:AA9)</f>
        <v>15</v>
      </c>
      <c r="AC9" s="9">
        <f>AVERAGE(T9:AA9)</f>
        <v>1.875</v>
      </c>
      <c r="AD9" s="16" t="str">
        <f>IF(V9="","",VLOOKUP(AC9,$J$72:$K$74,2,TRUE))</f>
        <v>ІІ ур</v>
      </c>
      <c r="AE9" s="8">
        <f>J9+Q9+AB9</f>
        <v>42</v>
      </c>
      <c r="AF9" s="10">
        <f>AE9/18</f>
        <v>2.3333333333333335</v>
      </c>
      <c r="AG9" s="16" t="str">
        <f>IF(Y9="","",VLOOKUP(AF9,$J$72:$K$74,2,TRUE))</f>
        <v>ІІ ур</v>
      </c>
    </row>
    <row r="10" spans="1:34" x14ac:dyDescent="0.25">
      <c r="B10" s="22">
        <v>2</v>
      </c>
      <c r="C10" s="22" t="s">
        <v>86</v>
      </c>
      <c r="D10" s="23">
        <v>2</v>
      </c>
      <c r="E10" s="24">
        <v>2</v>
      </c>
      <c r="F10" s="24">
        <v>3</v>
      </c>
      <c r="G10" s="24">
        <v>3</v>
      </c>
      <c r="H10" s="24">
        <v>3</v>
      </c>
      <c r="I10" s="24">
        <v>3</v>
      </c>
      <c r="J10" s="25">
        <v>16</v>
      </c>
      <c r="K10" s="9">
        <v>3</v>
      </c>
      <c r="L10" s="16" t="str">
        <f>IF(D10="","",VLOOKUP(K10,$J$72:$K$74,2,TRUE))</f>
        <v>ІІІ ур</v>
      </c>
      <c r="M10" s="23">
        <v>2</v>
      </c>
      <c r="N10" s="24">
        <v>3</v>
      </c>
      <c r="O10" s="24">
        <v>3</v>
      </c>
      <c r="P10" s="24">
        <v>3</v>
      </c>
      <c r="Q10" s="25">
        <v>11</v>
      </c>
      <c r="R10" s="9">
        <v>2.8</v>
      </c>
      <c r="S10" s="16" t="str">
        <f>IF(K10="","",VLOOKUP(R10,$J$72:$K$74,2,TRUE))</f>
        <v>ІІІ ур</v>
      </c>
      <c r="T10" s="23">
        <v>2</v>
      </c>
      <c r="U10" s="24">
        <v>2</v>
      </c>
      <c r="V10" s="24">
        <v>2</v>
      </c>
      <c r="W10" s="24">
        <v>2</v>
      </c>
      <c r="X10" s="24">
        <v>2</v>
      </c>
      <c r="Y10" s="24">
        <v>2</v>
      </c>
      <c r="Z10" s="24">
        <v>2</v>
      </c>
      <c r="AA10" s="24">
        <v>1</v>
      </c>
      <c r="AB10" s="25">
        <v>15</v>
      </c>
      <c r="AC10" s="9">
        <v>1.88</v>
      </c>
      <c r="AD10" s="16" t="str">
        <f>IF(V10="","",VLOOKUP(AC10,$J$72:$K$74,2,TRUE))</f>
        <v>ІІ ур</v>
      </c>
      <c r="AE10" s="8">
        <v>42</v>
      </c>
      <c r="AF10" s="10">
        <v>2.3333300000000001</v>
      </c>
      <c r="AG10" s="16" t="str">
        <f>IF(Y10="","",VLOOKUP(AF10,$J$72:$K$74,2,TRUE))</f>
        <v>ІІ ур</v>
      </c>
    </row>
    <row r="11" spans="1:34" x14ac:dyDescent="0.25">
      <c r="B11" s="29"/>
      <c r="C11" s="29"/>
      <c r="D11" s="32"/>
      <c r="E11" s="33"/>
      <c r="F11" s="33"/>
      <c r="G11" s="33"/>
      <c r="H11" s="33"/>
      <c r="I11" s="33"/>
      <c r="J11" s="34"/>
      <c r="K11" s="1" t="s">
        <v>16</v>
      </c>
      <c r="L11" s="18" t="s">
        <v>12</v>
      </c>
      <c r="M11" s="32"/>
      <c r="N11" s="33"/>
      <c r="O11" s="33"/>
      <c r="P11" s="33"/>
      <c r="Q11" s="34"/>
      <c r="R11" s="1" t="s">
        <v>16</v>
      </c>
      <c r="S11" s="18" t="s">
        <v>12</v>
      </c>
      <c r="T11" s="32"/>
      <c r="U11" s="33"/>
      <c r="V11" s="33"/>
      <c r="W11" s="33"/>
      <c r="X11" s="33"/>
      <c r="Y11" s="33"/>
      <c r="Z11" s="33"/>
      <c r="AA11" s="33"/>
      <c r="AB11" s="34"/>
      <c r="AC11" s="1" t="s">
        <v>16</v>
      </c>
      <c r="AD11" s="18" t="s">
        <v>12</v>
      </c>
      <c r="AE11" s="2"/>
      <c r="AF11" s="2"/>
      <c r="AG11" s="2"/>
    </row>
    <row r="12" spans="1:34" x14ac:dyDescent="0.25">
      <c r="B12" s="30"/>
      <c r="C12" s="30"/>
      <c r="D12" s="32" t="s">
        <v>20</v>
      </c>
      <c r="E12" s="33"/>
      <c r="F12" s="33"/>
      <c r="G12" s="33"/>
      <c r="H12" s="33"/>
      <c r="I12" s="33"/>
      <c r="J12" s="34"/>
      <c r="K12" s="19">
        <v>2</v>
      </c>
      <c r="L12" s="19">
        <v>100</v>
      </c>
      <c r="M12" s="32" t="s">
        <v>20</v>
      </c>
      <c r="N12" s="33"/>
      <c r="O12" s="33"/>
      <c r="P12" s="33"/>
      <c r="Q12" s="34"/>
      <c r="R12" s="19">
        <v>2</v>
      </c>
      <c r="S12" s="19">
        <v>100</v>
      </c>
      <c r="T12" s="32" t="s">
        <v>20</v>
      </c>
      <c r="U12" s="33"/>
      <c r="V12" s="33"/>
      <c r="W12" s="33"/>
      <c r="X12" s="33"/>
      <c r="Y12" s="33"/>
      <c r="Z12" s="33"/>
      <c r="AA12" s="33"/>
      <c r="AB12" s="34"/>
      <c r="AC12" s="19">
        <v>2</v>
      </c>
      <c r="AD12" s="19">
        <v>100</v>
      </c>
      <c r="AE12" s="2"/>
      <c r="AF12" s="2"/>
      <c r="AG12" s="2"/>
    </row>
    <row r="13" spans="1:34" x14ac:dyDescent="0.25">
      <c r="B13" s="30"/>
      <c r="C13" s="30"/>
      <c r="D13" s="32" t="s">
        <v>25</v>
      </c>
      <c r="E13" s="33"/>
      <c r="F13" s="33"/>
      <c r="G13" s="33"/>
      <c r="H13" s="33"/>
      <c r="I13" s="33"/>
      <c r="J13" s="34"/>
      <c r="K13" s="15">
        <f>COUNTIF(L9:L9,"І ур")</f>
        <v>0</v>
      </c>
      <c r="L13" s="4">
        <f>(K13/K12)*100</f>
        <v>0</v>
      </c>
      <c r="M13" s="32" t="s">
        <v>25</v>
      </c>
      <c r="N13" s="33"/>
      <c r="O13" s="33"/>
      <c r="P13" s="33"/>
      <c r="Q13" s="34"/>
      <c r="R13" s="15">
        <f>COUNTIF(S9:S9,"І ур")</f>
        <v>0</v>
      </c>
      <c r="S13" s="4">
        <f>(R13/R12)*100</f>
        <v>0</v>
      </c>
      <c r="T13" s="32" t="s">
        <v>25</v>
      </c>
      <c r="U13" s="33"/>
      <c r="V13" s="33"/>
      <c r="W13" s="33"/>
      <c r="X13" s="33"/>
      <c r="Y13" s="33"/>
      <c r="Z13" s="33"/>
      <c r="AA13" s="33"/>
      <c r="AB13" s="34"/>
      <c r="AC13" s="15">
        <f>COUNTIF(AD9:AD9,"І ур")</f>
        <v>0</v>
      </c>
      <c r="AD13" s="4">
        <f>(AC13/AC12)*100</f>
        <v>0</v>
      </c>
      <c r="AE13" s="2"/>
      <c r="AF13" s="2"/>
      <c r="AG13" s="2"/>
    </row>
    <row r="14" spans="1:34" x14ac:dyDescent="0.25">
      <c r="B14" s="30"/>
      <c r="C14" s="30"/>
      <c r="D14" s="32" t="s">
        <v>26</v>
      </c>
      <c r="E14" s="33"/>
      <c r="F14" s="33"/>
      <c r="G14" s="33"/>
      <c r="H14" s="33"/>
      <c r="I14" s="33"/>
      <c r="J14" s="34"/>
      <c r="K14" s="15">
        <f>COUNTIF(L9:L9,"ІІ ур")</f>
        <v>0</v>
      </c>
      <c r="L14" s="4">
        <f>(K14/K12)*100</f>
        <v>0</v>
      </c>
      <c r="M14" s="32" t="s">
        <v>26</v>
      </c>
      <c r="N14" s="33"/>
      <c r="O14" s="33"/>
      <c r="P14" s="33"/>
      <c r="Q14" s="34"/>
      <c r="R14" s="15">
        <f>COUNTIF(S9:S9,"ІІ ур")</f>
        <v>0</v>
      </c>
      <c r="S14" s="4">
        <f>(R14/R12)*100</f>
        <v>0</v>
      </c>
      <c r="T14" s="32" t="s">
        <v>26</v>
      </c>
      <c r="U14" s="33"/>
      <c r="V14" s="33"/>
      <c r="W14" s="33"/>
      <c r="X14" s="33"/>
      <c r="Y14" s="33"/>
      <c r="Z14" s="33"/>
      <c r="AA14" s="33"/>
      <c r="AB14" s="34"/>
      <c r="AC14" s="15">
        <v>2</v>
      </c>
      <c r="AD14" s="4">
        <f>(AC14/AC12)*100</f>
        <v>100</v>
      </c>
      <c r="AE14" s="2"/>
      <c r="AF14" s="2"/>
      <c r="AG14" s="2"/>
    </row>
    <row r="15" spans="1:34" x14ac:dyDescent="0.25">
      <c r="B15" s="30"/>
      <c r="C15" s="30"/>
      <c r="D15" s="32" t="s">
        <v>27</v>
      </c>
      <c r="E15" s="33"/>
      <c r="F15" s="33"/>
      <c r="G15" s="33"/>
      <c r="H15" s="33"/>
      <c r="I15" s="33"/>
      <c r="J15" s="34"/>
      <c r="K15" s="15">
        <v>2</v>
      </c>
      <c r="L15" s="4">
        <f>(K15/K12)*100</f>
        <v>100</v>
      </c>
      <c r="M15" s="32" t="s">
        <v>27</v>
      </c>
      <c r="N15" s="33"/>
      <c r="O15" s="33"/>
      <c r="P15" s="33"/>
      <c r="Q15" s="34"/>
      <c r="R15" s="15">
        <v>2</v>
      </c>
      <c r="S15" s="4">
        <f>(R15/R12)*100</f>
        <v>100</v>
      </c>
      <c r="T15" s="32" t="s">
        <v>27</v>
      </c>
      <c r="U15" s="33"/>
      <c r="V15" s="33"/>
      <c r="W15" s="33"/>
      <c r="X15" s="33"/>
      <c r="Y15" s="33"/>
      <c r="Z15" s="33"/>
      <c r="AA15" s="33"/>
      <c r="AB15" s="34"/>
      <c r="AC15" s="15">
        <f>COUNTIF(AD9:AD9,"ІІІ ур")</f>
        <v>0</v>
      </c>
      <c r="AD15" s="4">
        <f>(AC15/AC12)*100</f>
        <v>0</v>
      </c>
      <c r="AE15" s="2"/>
      <c r="AF15" s="2"/>
      <c r="AG15" s="2"/>
    </row>
    <row r="16" spans="1:34" x14ac:dyDescent="0.25">
      <c r="B16" s="30"/>
      <c r="C16" s="30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" t="s">
        <v>11</v>
      </c>
      <c r="AG16" s="3" t="s">
        <v>12</v>
      </c>
    </row>
    <row r="17" spans="2:33" x14ac:dyDescent="0.25">
      <c r="B17" s="30"/>
      <c r="C17" s="30"/>
      <c r="D17" s="35" t="s">
        <v>21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7"/>
      <c r="AF17" s="19">
        <v>2</v>
      </c>
      <c r="AG17" s="19">
        <v>100</v>
      </c>
    </row>
    <row r="18" spans="2:33" x14ac:dyDescent="0.25">
      <c r="B18" s="30"/>
      <c r="C18" s="30"/>
      <c r="D18" s="38" t="s">
        <v>31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15">
        <f>COUNTIF(AG9:AG9,"І ур")</f>
        <v>0</v>
      </c>
      <c r="AG18" s="4">
        <f>(AF18/AF17)*100</f>
        <v>0</v>
      </c>
    </row>
    <row r="19" spans="2:33" x14ac:dyDescent="0.25">
      <c r="B19" s="30"/>
      <c r="C19" s="30"/>
      <c r="D19" s="26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8"/>
      <c r="AF19" s="15">
        <v>2</v>
      </c>
      <c r="AG19" s="4">
        <f>(AF19/AF17)*100</f>
        <v>100</v>
      </c>
    </row>
    <row r="20" spans="2:33" x14ac:dyDescent="0.25">
      <c r="B20" s="31"/>
      <c r="C20" s="31"/>
      <c r="D20" s="38" t="s">
        <v>23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15">
        <f>COUNTIF(AG9:AG9,"ІІІ ур")</f>
        <v>0</v>
      </c>
      <c r="AG20" s="4">
        <f>(AF20/AF17)*100</f>
        <v>0</v>
      </c>
    </row>
    <row r="72" spans="10:11" x14ac:dyDescent="0.25">
      <c r="J72" s="5">
        <v>1</v>
      </c>
      <c r="K72" s="5" t="s">
        <v>28</v>
      </c>
    </row>
    <row r="73" spans="10:11" x14ac:dyDescent="0.25">
      <c r="J73" s="5">
        <v>1.6</v>
      </c>
      <c r="K73" s="5" t="s">
        <v>29</v>
      </c>
    </row>
    <row r="74" spans="10:11" x14ac:dyDescent="0.25">
      <c r="J74" s="5">
        <v>2.6</v>
      </c>
      <c r="K74" s="5" t="s">
        <v>30</v>
      </c>
    </row>
  </sheetData>
  <mergeCells count="43">
    <mergeCell ref="A2:AH2"/>
    <mergeCell ref="A3:AH3"/>
    <mergeCell ref="A4:AH4"/>
    <mergeCell ref="B6:AG6"/>
    <mergeCell ref="B7:B8"/>
    <mergeCell ref="C7:C8"/>
    <mergeCell ref="D7:I7"/>
    <mergeCell ref="M7:P7"/>
    <mergeCell ref="T7:AA7"/>
    <mergeCell ref="AE7:AE8"/>
    <mergeCell ref="AF7:AF8"/>
    <mergeCell ref="AG7:AG8"/>
    <mergeCell ref="J7:J8"/>
    <mergeCell ref="K7:K8"/>
    <mergeCell ref="AD7:AD8"/>
    <mergeCell ref="L7:L8"/>
    <mergeCell ref="D18:AE18"/>
    <mergeCell ref="D19:AE19"/>
    <mergeCell ref="D20:AE20"/>
    <mergeCell ref="B11:B20"/>
    <mergeCell ref="C11:C20"/>
    <mergeCell ref="D11:J11"/>
    <mergeCell ref="D12:J12"/>
    <mergeCell ref="D13:J13"/>
    <mergeCell ref="D14:J14"/>
    <mergeCell ref="D15:J15"/>
    <mergeCell ref="M11:Q11"/>
    <mergeCell ref="M12:Q12"/>
    <mergeCell ref="T11:AB11"/>
    <mergeCell ref="M13:Q13"/>
    <mergeCell ref="M14:Q14"/>
    <mergeCell ref="M15:Q15"/>
    <mergeCell ref="Q7:Q8"/>
    <mergeCell ref="R7:R8"/>
    <mergeCell ref="S7:S8"/>
    <mergeCell ref="AB7:AB8"/>
    <mergeCell ref="AC7:AC8"/>
    <mergeCell ref="T12:AB12"/>
    <mergeCell ref="T13:AB13"/>
    <mergeCell ref="T14:AB14"/>
    <mergeCell ref="T15:AB15"/>
    <mergeCell ref="D17:AE17"/>
    <mergeCell ref="D16:A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2023-09-07T11:35:29Z</dcterms:modified>
</cp:coreProperties>
</file>